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3"/>
  </bookViews>
  <sheets>
    <sheet name="шажматы" sheetId="1" r:id="rId1"/>
    <sheet name="турниры" sheetId="2" r:id="rId2"/>
    <sheet name="лекция" sheetId="3" r:id="rId3"/>
    <sheet name="7 человек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<sst xmlns="http://schemas.openxmlformats.org/spreadsheetml/2006/main" count="226" uniqueCount="134">
  <si>
    <t>Калькуляция состава затрат</t>
  </si>
  <si>
    <t>№ п/п</t>
  </si>
  <si>
    <t>Наименование статей затрат</t>
  </si>
  <si>
    <t>Сумма</t>
  </si>
  <si>
    <t>1.</t>
  </si>
  <si>
    <t>Прямые расходы:</t>
  </si>
  <si>
    <t>руб.</t>
  </si>
  <si>
    <t>Расходы на оплату труда персонала участвующего в процессе оказания услуг (АУП.проч.обслуж.персонал)</t>
  </si>
  <si>
    <t>2.</t>
  </si>
  <si>
    <t>3.</t>
  </si>
  <si>
    <t>4.</t>
  </si>
  <si>
    <t>Всего с НДС</t>
  </si>
  <si>
    <t>Директор</t>
  </si>
  <si>
    <t>Гл. бухгалтер</t>
  </si>
  <si>
    <t xml:space="preserve">Стоимость 1 часа </t>
  </si>
  <si>
    <t xml:space="preserve">платных услуг  по проведению совместных с другими учреждениями, </t>
  </si>
  <si>
    <t>из расчета стоимости 1 час занятий группа 15 человек</t>
  </si>
  <si>
    <t>Адрес: 644007, г. Омск, ул. Герцена, 65, корп. 1</t>
  </si>
  <si>
    <t>И.М. Смыковский</t>
  </si>
  <si>
    <t>Е.А. Драгун</t>
  </si>
  <si>
    <t>платных услуг  по проведению   лекции</t>
  </si>
  <si>
    <t>Адрес: 644007, г. Омск, ул. Герцена, 65, корп.1</t>
  </si>
  <si>
    <t>Адрес: 644007, г. Омск, ул. Герцена 65, корп.1</t>
  </si>
  <si>
    <t>предприятиями   турниров</t>
  </si>
  <si>
    <t>Стоимость 1 слушающего</t>
  </si>
  <si>
    <t>Базовый оклад тренера - преподавателя</t>
  </si>
  <si>
    <t xml:space="preserve">повышающие коэффициэнты                            </t>
  </si>
  <si>
    <t>квалификационная категория             10%</t>
  </si>
  <si>
    <t>оклад тренера - преподавателя (18 часов)</t>
  </si>
  <si>
    <t>оклад тренера - преподавателя (1 час)</t>
  </si>
  <si>
    <t>стимулирующий фонд</t>
  </si>
  <si>
    <t>зарплата тренера - преподавателя в час</t>
  </si>
  <si>
    <t>зарплата тренера - преподавателя за 15 час</t>
  </si>
  <si>
    <t>районный коэффициент</t>
  </si>
  <si>
    <t>зарплата тренера - преподавателя с р/к</t>
  </si>
  <si>
    <t>8151/18</t>
  </si>
  <si>
    <t>452,83+0</t>
  </si>
  <si>
    <t>базовый оклад  тех.персонала</t>
  </si>
  <si>
    <t>зарплата тех.персонала в час</t>
  </si>
  <si>
    <t>3739/164,2</t>
  </si>
  <si>
    <t>22,77*15%</t>
  </si>
  <si>
    <t>зарплата тех.персонала с р/к</t>
  </si>
  <si>
    <t>22,77+3,42</t>
  </si>
  <si>
    <t>зарплата АУП (з/пл трен.+з/пл техперс)*50%</t>
  </si>
  <si>
    <t>Всего 211 cт</t>
  </si>
  <si>
    <t>начисление внебюджетных  фондов</t>
  </si>
  <si>
    <t>Всего ФОТ</t>
  </si>
  <si>
    <t>Стоимость услуги в месяц</t>
  </si>
  <si>
    <t>Стоимость 1 часа</t>
  </si>
  <si>
    <t>стаж                                                       10%</t>
  </si>
  <si>
    <t>6270,0+940,50</t>
  </si>
  <si>
    <t>Формирование материальных затрат</t>
  </si>
  <si>
    <t>приобритение хоз. материалов и канцелярских принадлежностей</t>
  </si>
  <si>
    <t>Стоимость образовательной услуги в месяц</t>
  </si>
  <si>
    <t>10500/15</t>
  </si>
  <si>
    <t>из расчета стоимости 1 час  в турнирном зале</t>
  </si>
  <si>
    <t>расходы необходимые на развитие материальной базы</t>
  </si>
  <si>
    <t>повышающие коэффициенты</t>
  </si>
  <si>
    <t>стаж               10%</t>
  </si>
  <si>
    <t>звание                     10%</t>
  </si>
  <si>
    <t>базовый оклад тех. персонала</t>
  </si>
  <si>
    <t>зарплата АУП(з/п трен.преп+з/п техперс)*50%</t>
  </si>
  <si>
    <t>Всего по 221 ст.</t>
  </si>
  <si>
    <t>начисление внебюджетных фондов</t>
  </si>
  <si>
    <t>16302/18</t>
  </si>
  <si>
    <t>905,67*0</t>
  </si>
  <si>
    <t>905,67+0</t>
  </si>
  <si>
    <t>905,67*15%</t>
  </si>
  <si>
    <t>расходы необходимые на развитие материальной базы:</t>
  </si>
  <si>
    <t xml:space="preserve">приобритение хоз.материалов </t>
  </si>
  <si>
    <t>340 ст.</t>
  </si>
  <si>
    <t>Себестоимость услуги</t>
  </si>
  <si>
    <t>6270*2 чел</t>
  </si>
  <si>
    <t>1.2.</t>
  </si>
  <si>
    <t>1.3.</t>
  </si>
  <si>
    <t>1.4.</t>
  </si>
  <si>
    <t>1.1.</t>
  </si>
  <si>
    <t>стаж              10%</t>
  </si>
  <si>
    <t>квалиффикационная категория          10%</t>
  </si>
  <si>
    <t>звание                            10%</t>
  </si>
  <si>
    <t>оклад тренера - преподавателя в час</t>
  </si>
  <si>
    <t>стимулирующий фонд тренера - преподавателя</t>
  </si>
  <si>
    <t>452,83*0</t>
  </si>
  <si>
    <t>зарплата тренера в час</t>
  </si>
  <si>
    <t>зарплата тренера с р/к</t>
  </si>
  <si>
    <t>зарплата АУП</t>
  </si>
  <si>
    <t>Всего по 211 ст.</t>
  </si>
  <si>
    <t xml:space="preserve">из расчета стоимости 1 часа в зале </t>
  </si>
  <si>
    <t>905,67+135,85</t>
  </si>
  <si>
    <t>(1041,52+26,19)                                     *50%</t>
  </si>
  <si>
    <t>1601,55+483,67</t>
  </si>
  <si>
    <t>7716,61+2300,22</t>
  </si>
  <si>
    <t>формирование фонда оплаты труда</t>
  </si>
  <si>
    <t>Формирование цены дополнительных</t>
  </si>
  <si>
    <t>Формирование фонда оплаты труда</t>
  </si>
  <si>
    <t>Формирование цены</t>
  </si>
  <si>
    <t xml:space="preserve">           Формирование цены</t>
  </si>
  <si>
    <t xml:space="preserve">расходы необходимые на развитие </t>
  </si>
  <si>
    <t>материальной базы</t>
  </si>
  <si>
    <t xml:space="preserve">приобритение хоз. материалов и канцелярских </t>
  </si>
  <si>
    <t>принадлежностей</t>
  </si>
  <si>
    <t>7524/18</t>
  </si>
  <si>
    <t>418,0+0</t>
  </si>
  <si>
    <t>418,0*0%</t>
  </si>
  <si>
    <t>из расчета стоимости 1 час занятий группа 7 человек</t>
  </si>
  <si>
    <t>10500/7</t>
  </si>
  <si>
    <t>платных услуг по программе " курс интенсивного и углубленного</t>
  </si>
  <si>
    <t>платных услуг по программе "курс  интенсивного изучения шахмат</t>
  </si>
  <si>
    <t>на этапе начальной и углубленной подготовке</t>
  </si>
  <si>
    <t xml:space="preserve">    изучения шахмат на начальной подготовки</t>
  </si>
  <si>
    <t>зарплата тренера - преподавателя за  6час</t>
  </si>
  <si>
    <t>косвенные расходы</t>
  </si>
  <si>
    <t>(заправка картриджа +разработка спец. программы)</t>
  </si>
  <si>
    <t>6270/18</t>
  </si>
  <si>
    <t>348,33+0</t>
  </si>
  <si>
    <t>418,0*9</t>
  </si>
  <si>
    <t>3762,0*15%</t>
  </si>
  <si>
    <t>37620,0+564,30</t>
  </si>
  <si>
    <t>3739/164,2*9</t>
  </si>
  <si>
    <t>205*15%</t>
  </si>
  <si>
    <t>205+31</t>
  </si>
  <si>
    <t>(4326,0+236)*50%</t>
  </si>
  <si>
    <t>1500,0/9</t>
  </si>
  <si>
    <t>418*18</t>
  </si>
  <si>
    <t>7524,0*15%</t>
  </si>
  <si>
    <t>8652+204,94)*5,25%</t>
  </si>
  <si>
    <t>на 2016 – 2017 учебный год</t>
  </si>
  <si>
    <t>Стоимость одного занятия</t>
  </si>
  <si>
    <t>1000/8</t>
  </si>
  <si>
    <t xml:space="preserve">                 на 2017– 2018 учебный год</t>
  </si>
  <si>
    <t>на 2017 – 2018 учебный год</t>
  </si>
  <si>
    <t>БОУ ДО города Омска "ДЮСШ № 15"</t>
  </si>
  <si>
    <t>БОУ ДО города Омска " ДЮСШ № 15"</t>
  </si>
  <si>
    <t>1000/16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</si>
</sst>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#,##0.00&quot;р.&quot;"/>
    <numFmt numFmtId="190" formatCode="0.0000"/>
    <numFmt numFmtId="191" formatCode="0.000"/>
    <numFmt numFmtId="192" formatCode="#,##0.0_р_."/>
    <numFmt numFmtId="193" formatCode="_(* #,##0.000_);_(* \(#,##0.000\);_(* &quot;-&quot;??_);_(@_)"/>
    <numFmt numFmtId="194" formatCode="#,##0.0"/>
    <numFmt numFmtId="195" formatCode="_(* #,##0.0000_);_(* \(#,##0.0000\);_(* &quot;-&quot;??_);_(@_)"/>
    <numFmt numFmtId="196" formatCode="_(* #,##0.00000_);_(* \(#,##0.00000\);_(* &quot;-&quot;??_);_(@_)"/>
  </numFmts>
  <fonts count="4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wrapText="1"/>
    </xf>
    <xf numFmtId="2" fontId="2" fillId="0" borderId="13" xfId="0" applyNumberFormat="1" applyFont="1" applyFill="1" applyBorder="1" applyAlignment="1">
      <alignment horizontal="justify" vertical="top" wrapText="1"/>
    </xf>
    <xf numFmtId="2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top" wrapText="1"/>
    </xf>
    <xf numFmtId="2" fontId="5" fillId="0" borderId="13" xfId="0" applyNumberFormat="1" applyFont="1" applyFill="1" applyBorder="1" applyAlignment="1">
      <alignment horizontal="justify" vertical="top" wrapText="1"/>
    </xf>
    <xf numFmtId="2" fontId="4" fillId="0" borderId="13" xfId="0" applyNumberFormat="1" applyFont="1" applyFill="1" applyBorder="1" applyAlignment="1">
      <alignment horizontal="justify" vertical="top" wrapText="1"/>
    </xf>
    <xf numFmtId="2" fontId="2" fillId="0" borderId="13" xfId="0" applyNumberFormat="1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/>
    </xf>
    <xf numFmtId="0" fontId="4" fillId="0" borderId="17" xfId="0" applyFont="1" applyFill="1" applyBorder="1" applyAlignment="1">
      <alignment horizontal="justify" vertical="top" wrapText="1"/>
    </xf>
    <xf numFmtId="2" fontId="6" fillId="0" borderId="18" xfId="0" applyNumberFormat="1" applyFont="1" applyBorder="1" applyAlignment="1">
      <alignment horizontal="left" vertic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87" fontId="2" fillId="0" borderId="13" xfId="58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187" fontId="2" fillId="0" borderId="20" xfId="58" applyFont="1" applyBorder="1" applyAlignment="1">
      <alignment horizontal="justify" wrapText="1"/>
    </xf>
    <xf numFmtId="187" fontId="2" fillId="0" borderId="20" xfId="58" applyFont="1" applyBorder="1" applyAlignment="1">
      <alignment horizontal="justify" vertical="top" wrapText="1"/>
    </xf>
    <xf numFmtId="187" fontId="2" fillId="0" borderId="20" xfId="58" applyFont="1" applyFill="1" applyBorder="1" applyAlignment="1">
      <alignment horizontal="justify" vertical="top" wrapText="1"/>
    </xf>
    <xf numFmtId="187" fontId="2" fillId="0" borderId="21" xfId="58" applyFont="1" applyFill="1" applyBorder="1" applyAlignment="1">
      <alignment horizontal="justify" vertical="center" wrapText="1"/>
    </xf>
    <xf numFmtId="187" fontId="5" fillId="0" borderId="22" xfId="58" applyFont="1" applyFill="1" applyBorder="1" applyAlignment="1">
      <alignment horizontal="justify" vertical="top" wrapText="1"/>
    </xf>
    <xf numFmtId="187" fontId="4" fillId="0" borderId="10" xfId="58" applyFont="1" applyFill="1" applyBorder="1" applyAlignment="1">
      <alignment horizontal="justify" vertical="top" wrapText="1"/>
    </xf>
    <xf numFmtId="187" fontId="2" fillId="0" borderId="21" xfId="58" applyFont="1" applyFill="1" applyBorder="1" applyAlignment="1">
      <alignment horizontal="justify" vertical="top" wrapText="1"/>
    </xf>
    <xf numFmtId="187" fontId="2" fillId="0" borderId="22" xfId="58" applyFont="1" applyFill="1" applyBorder="1" applyAlignment="1">
      <alignment horizontal="justify" vertical="top" wrapText="1"/>
    </xf>
    <xf numFmtId="187" fontId="2" fillId="0" borderId="22" xfId="58" applyFont="1" applyBorder="1" applyAlignment="1">
      <alignment horizontal="justify" vertical="top" wrapText="1"/>
    </xf>
    <xf numFmtId="187" fontId="2" fillId="0" borderId="21" xfId="58" applyFont="1" applyBorder="1" applyAlignment="1">
      <alignment horizontal="justify" vertical="top" wrapText="1"/>
    </xf>
    <xf numFmtId="187" fontId="4" fillId="0" borderId="10" xfId="58" applyFont="1" applyBorder="1" applyAlignment="1">
      <alignment horizontal="justify" vertical="top" wrapText="1"/>
    </xf>
    <xf numFmtId="187" fontId="4" fillId="0" borderId="21" xfId="58" applyFont="1" applyBorder="1" applyAlignment="1">
      <alignment horizontal="justify" vertical="top" wrapText="1"/>
    </xf>
    <xf numFmtId="171" fontId="2" fillId="0" borderId="13" xfId="0" applyNumberFormat="1" applyFont="1" applyFill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20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194" fontId="2" fillId="0" borderId="22" xfId="58" applyNumberFormat="1" applyFont="1" applyBorder="1" applyAlignment="1">
      <alignment horizontal="justify" vertical="top" wrapText="1"/>
    </xf>
    <xf numFmtId="187" fontId="6" fillId="0" borderId="10" xfId="58" applyFont="1" applyBorder="1" applyAlignment="1">
      <alignment horizontal="left" vertical="center"/>
    </xf>
    <xf numFmtId="0" fontId="2" fillId="0" borderId="25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2" fontId="4" fillId="0" borderId="18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justify" vertical="top" wrapText="1"/>
    </xf>
    <xf numFmtId="187" fontId="2" fillId="0" borderId="13" xfId="58" applyFont="1" applyBorder="1" applyAlignment="1">
      <alignment horizontal="justify" wrapText="1"/>
    </xf>
    <xf numFmtId="187" fontId="4" fillId="0" borderId="13" xfId="58" applyFont="1" applyFill="1" applyBorder="1" applyAlignment="1">
      <alignment horizontal="justify" vertical="center" wrapText="1"/>
    </xf>
    <xf numFmtId="187" fontId="4" fillId="0" borderId="13" xfId="58" applyFont="1" applyFill="1" applyBorder="1" applyAlignment="1">
      <alignment horizontal="justify" vertical="top" wrapText="1"/>
    </xf>
    <xf numFmtId="187" fontId="4" fillId="0" borderId="13" xfId="58" applyFont="1" applyBorder="1" applyAlignment="1">
      <alignment horizontal="justify" vertical="top" wrapText="1"/>
    </xf>
    <xf numFmtId="187" fontId="6" fillId="0" borderId="18" xfId="58" applyFont="1" applyBorder="1" applyAlignment="1">
      <alignment horizontal="left" vertical="center"/>
    </xf>
    <xf numFmtId="0" fontId="2" fillId="0" borderId="26" xfId="0" applyFont="1" applyBorder="1" applyAlignment="1">
      <alignment horizontal="justify" vertical="top" wrapText="1"/>
    </xf>
    <xf numFmtId="16" fontId="2" fillId="0" borderId="26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187" fontId="2" fillId="0" borderId="10" xfId="58" applyFont="1" applyFill="1" applyBorder="1" applyAlignment="1">
      <alignment horizontal="justify" vertical="top" wrapText="1"/>
    </xf>
    <xf numFmtId="0" fontId="4" fillId="0" borderId="22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/>
    </xf>
    <xf numFmtId="187" fontId="0" fillId="0" borderId="0" xfId="58" applyFont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center"/>
    </xf>
    <xf numFmtId="194" fontId="4" fillId="0" borderId="20" xfId="58" applyNumberFormat="1" applyFont="1" applyBorder="1" applyAlignment="1">
      <alignment horizontal="right" vertical="top" wrapText="1"/>
    </xf>
    <xf numFmtId="0" fontId="2" fillId="0" borderId="33" xfId="0" applyFont="1" applyBorder="1" applyAlignment="1">
      <alignment horizontal="justify" vertical="top" wrapText="1"/>
    </xf>
    <xf numFmtId="187" fontId="4" fillId="0" borderId="12" xfId="58" applyFont="1" applyBorder="1" applyAlignment="1">
      <alignment horizontal="justify" vertical="top" wrapText="1"/>
    </xf>
    <xf numFmtId="187" fontId="4" fillId="0" borderId="20" xfId="58" applyFont="1" applyBorder="1" applyAlignment="1">
      <alignment horizontal="justify" vertical="top" wrapText="1"/>
    </xf>
    <xf numFmtId="0" fontId="4" fillId="0" borderId="25" xfId="0" applyFont="1" applyBorder="1" applyAlignment="1">
      <alignment horizontal="justify"/>
    </xf>
    <xf numFmtId="0" fontId="4" fillId="0" borderId="10" xfId="0" applyFont="1" applyFill="1" applyBorder="1" applyAlignment="1">
      <alignment horizontal="justify" vertical="top" wrapText="1"/>
    </xf>
    <xf numFmtId="0" fontId="2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wrapText="1"/>
    </xf>
    <xf numFmtId="0" fontId="2" fillId="0" borderId="34" xfId="0" applyFont="1" applyBorder="1" applyAlignment="1">
      <alignment horizontal="center" vertical="top" wrapText="1"/>
    </xf>
    <xf numFmtId="0" fontId="0" fillId="0" borderId="20" xfId="0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0" fontId="2" fillId="0" borderId="35" xfId="0" applyFont="1" applyBorder="1" applyAlignment="1">
      <alignment horizontal="center" vertical="top" wrapText="1"/>
    </xf>
    <xf numFmtId="0" fontId="0" fillId="0" borderId="36" xfId="0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/>
    </xf>
    <xf numFmtId="0" fontId="2" fillId="0" borderId="25" xfId="0" applyFont="1" applyBorder="1" applyAlignment="1">
      <alignment horizontal="center" vertical="top" wrapText="1"/>
    </xf>
    <xf numFmtId="0" fontId="0" fillId="0" borderId="34" xfId="0" applyBorder="1" applyAlignment="1">
      <alignment horizontal="center" wrapText="1"/>
    </xf>
    <xf numFmtId="0" fontId="2" fillId="0" borderId="39" xfId="0" applyFont="1" applyBorder="1" applyAlignment="1">
      <alignment horizontal="center" vertical="top" wrapText="1"/>
    </xf>
    <xf numFmtId="0" fontId="0" fillId="0" borderId="40" xfId="0" applyBorder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4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2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34" xfId="0" applyBorder="1" applyAlignment="1">
      <alignment wrapText="1"/>
    </xf>
    <xf numFmtId="0" fontId="2" fillId="0" borderId="31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44" xfId="0" applyFont="1" applyBorder="1" applyAlignment="1">
      <alignment horizontal="center" vertical="top" wrapText="1"/>
    </xf>
    <xf numFmtId="0" fontId="0" fillId="0" borderId="45" xfId="0" applyBorder="1" applyAlignment="1">
      <alignment/>
    </xf>
    <xf numFmtId="0" fontId="2" fillId="0" borderId="28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0" fillId="0" borderId="46" xfId="0" applyBorder="1" applyAlignment="1">
      <alignment/>
    </xf>
    <xf numFmtId="0" fontId="4" fillId="0" borderId="4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41" xfId="0" applyBorder="1" applyAlignment="1">
      <alignment horizontal="center"/>
    </xf>
    <xf numFmtId="0" fontId="0" fillId="0" borderId="11" xfId="0" applyBorder="1" applyAlignment="1">
      <alignment horizontal="center"/>
    </xf>
    <xf numFmtId="187" fontId="9" fillId="0" borderId="41" xfId="58" applyFont="1" applyBorder="1" applyAlignment="1">
      <alignment horizontal="center"/>
    </xf>
    <xf numFmtId="187" fontId="9" fillId="0" borderId="11" xfId="58" applyFont="1" applyBorder="1" applyAlignment="1">
      <alignment horizontal="center"/>
    </xf>
    <xf numFmtId="0" fontId="9" fillId="0" borderId="42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2" fillId="0" borderId="4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87" fontId="0" fillId="0" borderId="38" xfId="58" applyFont="1" applyBorder="1" applyAlignment="1">
      <alignment horizontal="center"/>
    </xf>
    <xf numFmtId="187" fontId="0" fillId="0" borderId="37" xfId="58" applyFont="1" applyBorder="1" applyAlignment="1">
      <alignment horizontal="center"/>
    </xf>
    <xf numFmtId="187" fontId="0" fillId="0" borderId="25" xfId="58" applyFont="1" applyBorder="1" applyAlignment="1">
      <alignment horizontal="center"/>
    </xf>
    <xf numFmtId="187" fontId="0" fillId="0" borderId="34" xfId="58" applyFont="1" applyBorder="1" applyAlignment="1">
      <alignment horizontal="center"/>
    </xf>
    <xf numFmtId="187" fontId="9" fillId="0" borderId="26" xfId="58" applyFont="1" applyBorder="1" applyAlignment="1">
      <alignment horizontal="center"/>
    </xf>
    <xf numFmtId="187" fontId="9" fillId="0" borderId="13" xfId="58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187" fontId="9" fillId="0" borderId="48" xfId="58" applyFont="1" applyBorder="1" applyAlignment="1">
      <alignment horizontal="center"/>
    </xf>
    <xf numFmtId="187" fontId="9" fillId="0" borderId="37" xfId="58" applyFont="1" applyBorder="1" applyAlignment="1">
      <alignment horizontal="center"/>
    </xf>
    <xf numFmtId="187" fontId="9" fillId="0" borderId="25" xfId="58" applyFont="1" applyBorder="1" applyAlignment="1">
      <alignment horizontal="center"/>
    </xf>
    <xf numFmtId="187" fontId="9" fillId="0" borderId="34" xfId="58" applyFont="1" applyBorder="1" applyAlignment="1">
      <alignment horizontal="center"/>
    </xf>
    <xf numFmtId="0" fontId="2" fillId="0" borderId="45" xfId="0" applyFont="1" applyBorder="1" applyAlignment="1">
      <alignment horizontal="center" vertical="top" wrapText="1"/>
    </xf>
    <xf numFmtId="0" fontId="0" fillId="0" borderId="44" xfId="0" applyBorder="1" applyAlignment="1">
      <alignment horizontal="center" wrapText="1"/>
    </xf>
    <xf numFmtId="187" fontId="0" fillId="0" borderId="38" xfId="58" applyFont="1" applyBorder="1" applyAlignment="1">
      <alignment horizontal="right"/>
    </xf>
    <xf numFmtId="187" fontId="0" fillId="0" borderId="37" xfId="58" applyFont="1" applyBorder="1" applyAlignment="1">
      <alignment horizontal="right"/>
    </xf>
    <xf numFmtId="187" fontId="0" fillId="0" borderId="25" xfId="58" applyFont="1" applyBorder="1" applyAlignment="1">
      <alignment horizontal="right"/>
    </xf>
    <xf numFmtId="187" fontId="0" fillId="0" borderId="34" xfId="58" applyFont="1" applyBorder="1" applyAlignment="1">
      <alignment horizontal="right"/>
    </xf>
    <xf numFmtId="187" fontId="9" fillId="0" borderId="48" xfId="58" applyFont="1" applyBorder="1" applyAlignment="1">
      <alignment horizontal="right"/>
    </xf>
    <xf numFmtId="187" fontId="9" fillId="0" borderId="37" xfId="58" applyFont="1" applyBorder="1" applyAlignment="1">
      <alignment horizontal="right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51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4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43" xfId="0" applyFont="1" applyBorder="1" applyAlignment="1">
      <alignment horizontal="center" vertical="top" wrapText="1"/>
    </xf>
    <xf numFmtId="187" fontId="9" fillId="0" borderId="38" xfId="58" applyFont="1" applyBorder="1" applyAlignment="1">
      <alignment horizontal="center"/>
    </xf>
    <xf numFmtId="0" fontId="4" fillId="0" borderId="5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87" fontId="0" fillId="0" borderId="28" xfId="58" applyFont="1" applyBorder="1" applyAlignment="1">
      <alignment horizontal="center"/>
    </xf>
    <xf numFmtId="187" fontId="0" fillId="0" borderId="31" xfId="58" applyFont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5">
      <selection activeCell="J37" sqref="J37"/>
    </sheetView>
  </sheetViews>
  <sheetFormatPr defaultColWidth="9.140625" defaultRowHeight="12.75"/>
  <cols>
    <col min="1" max="1" width="5.8515625" style="2" customWidth="1"/>
    <col min="2" max="2" width="47.7109375" style="2" customWidth="1"/>
    <col min="3" max="3" width="10.421875" style="2" customWidth="1"/>
    <col min="4" max="4" width="10.8515625" style="2" customWidth="1"/>
    <col min="5" max="5" width="18.7109375" style="2" customWidth="1"/>
    <col min="6" max="6" width="2.00390625" style="2" customWidth="1"/>
    <col min="7" max="16384" width="9.140625" style="2" customWidth="1"/>
  </cols>
  <sheetData>
    <row r="1" spans="1:5" ht="18.75">
      <c r="A1" s="113" t="s">
        <v>131</v>
      </c>
      <c r="B1" s="113"/>
      <c r="C1" s="113"/>
      <c r="D1" s="113"/>
      <c r="E1" s="113"/>
    </row>
    <row r="2" spans="1:5" ht="15.75">
      <c r="A2" s="114" t="s">
        <v>17</v>
      </c>
      <c r="B2" s="114"/>
      <c r="C2" s="114"/>
      <c r="D2" s="114"/>
      <c r="E2" s="114"/>
    </row>
    <row r="3" spans="1:5" ht="18.75">
      <c r="A3" s="115" t="s">
        <v>95</v>
      </c>
      <c r="B3" s="115"/>
      <c r="C3" s="115"/>
      <c r="D3" s="115"/>
      <c r="E3" s="115"/>
    </row>
    <row r="4" spans="1:5" ht="18.75">
      <c r="A4" s="113" t="s">
        <v>106</v>
      </c>
      <c r="B4" s="113"/>
      <c r="C4" s="113"/>
      <c r="D4" s="113"/>
      <c r="E4" s="113"/>
    </row>
    <row r="5" spans="1:5" ht="18.75">
      <c r="A5" s="83"/>
      <c r="B5" s="5" t="s">
        <v>109</v>
      </c>
      <c r="C5" s="5"/>
      <c r="D5" s="5"/>
      <c r="E5" s="83"/>
    </row>
    <row r="6" spans="1:5" ht="18.75">
      <c r="A6" s="113" t="s">
        <v>16</v>
      </c>
      <c r="B6" s="113"/>
      <c r="C6" s="113"/>
      <c r="D6" s="113"/>
      <c r="E6" s="113"/>
    </row>
    <row r="7" spans="1:5" ht="18.75">
      <c r="A7" s="113" t="s">
        <v>130</v>
      </c>
      <c r="B7" s="113"/>
      <c r="C7" s="113"/>
      <c r="D7" s="113"/>
      <c r="E7" s="113"/>
    </row>
    <row r="8" spans="1:5" ht="16.5" thickBot="1">
      <c r="A8" s="114"/>
      <c r="B8" s="114"/>
      <c r="C8" s="114"/>
      <c r="D8" s="114"/>
      <c r="E8" s="114"/>
    </row>
    <row r="9" spans="1:5" ht="39" customHeight="1">
      <c r="A9" s="47" t="s">
        <v>1</v>
      </c>
      <c r="B9" s="30" t="s">
        <v>2</v>
      </c>
      <c r="C9" s="116"/>
      <c r="D9" s="117"/>
      <c r="E9" s="30" t="s">
        <v>3</v>
      </c>
    </row>
    <row r="10" spans="1:5" ht="15.75">
      <c r="A10" s="31" t="s">
        <v>4</v>
      </c>
      <c r="B10" s="31" t="s">
        <v>94</v>
      </c>
      <c r="C10" s="118"/>
      <c r="D10" s="102"/>
      <c r="E10" s="31"/>
    </row>
    <row r="11" spans="1:5" ht="15.75">
      <c r="A11" s="31"/>
      <c r="B11" s="31" t="s">
        <v>25</v>
      </c>
      <c r="C11" s="110"/>
      <c r="D11" s="93"/>
      <c r="E11" s="33">
        <v>6270</v>
      </c>
    </row>
    <row r="12" spans="1:7" ht="16.5" customHeight="1">
      <c r="A12" s="31"/>
      <c r="B12" s="31" t="s">
        <v>26</v>
      </c>
      <c r="C12" s="118"/>
      <c r="D12" s="120"/>
      <c r="E12" s="121"/>
      <c r="G12" s="46"/>
    </row>
    <row r="13" spans="1:5" ht="15.75">
      <c r="A13" s="31"/>
      <c r="B13" s="31" t="s">
        <v>49</v>
      </c>
      <c r="C13" s="110"/>
      <c r="D13" s="93"/>
      <c r="E13" s="34">
        <v>627</v>
      </c>
    </row>
    <row r="14" spans="1:5" ht="19.5" customHeight="1">
      <c r="A14" s="31"/>
      <c r="B14" s="31" t="s">
        <v>27</v>
      </c>
      <c r="C14" s="110"/>
      <c r="D14" s="93"/>
      <c r="E14" s="35">
        <v>627</v>
      </c>
    </row>
    <row r="15" spans="1:5" ht="16.5" thickBot="1">
      <c r="A15" s="31"/>
      <c r="B15" s="31" t="s">
        <v>27</v>
      </c>
      <c r="C15" s="119"/>
      <c r="D15" s="107"/>
      <c r="E15" s="36">
        <f>6270*0%</f>
        <v>0</v>
      </c>
    </row>
    <row r="16" spans="1:5" ht="16.5" thickBot="1">
      <c r="A16" s="55"/>
      <c r="B16" s="67" t="s">
        <v>28</v>
      </c>
      <c r="C16" s="108"/>
      <c r="D16" s="95"/>
      <c r="E16" s="38">
        <f>E11+E13+E14</f>
        <v>7524</v>
      </c>
    </row>
    <row r="17" spans="1:5" ht="18.75" customHeight="1">
      <c r="A17" s="31"/>
      <c r="B17" s="56" t="s">
        <v>29</v>
      </c>
      <c r="C17" s="109" t="s">
        <v>113</v>
      </c>
      <c r="D17" s="91"/>
      <c r="E17" s="37">
        <f>E16/18</f>
        <v>418</v>
      </c>
    </row>
    <row r="18" spans="1:5" ht="15.75">
      <c r="A18" s="31"/>
      <c r="B18" s="31" t="s">
        <v>30</v>
      </c>
      <c r="C18" s="110" t="s">
        <v>103</v>
      </c>
      <c r="D18" s="93"/>
      <c r="E18" s="35">
        <f>E17*0</f>
        <v>0</v>
      </c>
    </row>
    <row r="19" spans="1:5" ht="15.75">
      <c r="A19" s="31"/>
      <c r="B19" s="31" t="s">
        <v>31</v>
      </c>
      <c r="C19" s="105" t="s">
        <v>114</v>
      </c>
      <c r="D19" s="93"/>
      <c r="E19" s="35">
        <f>E17+E18</f>
        <v>418</v>
      </c>
    </row>
    <row r="20" spans="1:5" ht="18.75" customHeight="1">
      <c r="A20" s="31"/>
      <c r="B20" s="31" t="s">
        <v>110</v>
      </c>
      <c r="C20" s="105" t="s">
        <v>123</v>
      </c>
      <c r="D20" s="93"/>
      <c r="E20" s="35">
        <f>E19*18</f>
        <v>7524</v>
      </c>
    </row>
    <row r="21" spans="1:5" ht="16.5" thickBot="1">
      <c r="A21" s="31"/>
      <c r="B21" s="32" t="s">
        <v>33</v>
      </c>
      <c r="C21" s="106" t="s">
        <v>124</v>
      </c>
      <c r="D21" s="107"/>
      <c r="E21" s="39">
        <f>E20*15%</f>
        <v>1128.6</v>
      </c>
    </row>
    <row r="22" spans="1:7" ht="19.5" customHeight="1" thickBot="1">
      <c r="A22" s="55"/>
      <c r="B22" s="57" t="s">
        <v>34</v>
      </c>
      <c r="C22" s="94" t="s">
        <v>50</v>
      </c>
      <c r="D22" s="95"/>
      <c r="E22" s="38">
        <f>E20+E21</f>
        <v>8652.6</v>
      </c>
      <c r="G22" s="46"/>
    </row>
    <row r="23" spans="1:5" ht="15.75">
      <c r="A23" s="48" t="s">
        <v>76</v>
      </c>
      <c r="B23" s="56" t="s">
        <v>37</v>
      </c>
      <c r="C23" s="90"/>
      <c r="D23" s="91"/>
      <c r="E23" s="40">
        <v>3739</v>
      </c>
    </row>
    <row r="24" spans="1:5" ht="15.75">
      <c r="A24" s="31"/>
      <c r="B24" s="49" t="s">
        <v>38</v>
      </c>
      <c r="C24" s="92" t="s">
        <v>118</v>
      </c>
      <c r="D24" s="93"/>
      <c r="E24" s="35">
        <f>(E23/164.2)*9</f>
        <v>204.93909866017054</v>
      </c>
    </row>
    <row r="25" spans="1:9" ht="16.5" thickBot="1">
      <c r="A25" s="31"/>
      <c r="B25" s="29" t="s">
        <v>33</v>
      </c>
      <c r="C25" s="122" t="s">
        <v>40</v>
      </c>
      <c r="D25" s="107"/>
      <c r="E25" s="39">
        <f>E24*15%</f>
        <v>30.74086479902558</v>
      </c>
      <c r="I25" s="46"/>
    </row>
    <row r="26" spans="1:5" ht="16.5" thickBot="1">
      <c r="A26" s="55"/>
      <c r="B26" s="57" t="s">
        <v>41</v>
      </c>
      <c r="C26" s="94" t="s">
        <v>42</v>
      </c>
      <c r="D26" s="95"/>
      <c r="E26" s="38">
        <f>E24+E25</f>
        <v>235.67996345919613</v>
      </c>
    </row>
    <row r="27" spans="1:5" ht="32.25" thickBot="1">
      <c r="A27" s="55" t="s">
        <v>73</v>
      </c>
      <c r="B27" s="57" t="s">
        <v>43</v>
      </c>
      <c r="C27" s="94" t="s">
        <v>125</v>
      </c>
      <c r="D27" s="95"/>
      <c r="E27" s="38">
        <f>(E22+E26)*5.25%</f>
        <v>466.6346980816078</v>
      </c>
    </row>
    <row r="28" spans="1:5" ht="15.75">
      <c r="A28" s="48" t="s">
        <v>74</v>
      </c>
      <c r="B28" s="56" t="s">
        <v>44</v>
      </c>
      <c r="C28" s="90"/>
      <c r="D28" s="91"/>
      <c r="E28" s="41">
        <f>E22+E26+E27</f>
        <v>9354.914661540803</v>
      </c>
    </row>
    <row r="29" spans="1:5" ht="16.5" thickBot="1">
      <c r="A29" s="31" t="s">
        <v>75</v>
      </c>
      <c r="B29" s="32" t="s">
        <v>45</v>
      </c>
      <c r="C29" s="106"/>
      <c r="D29" s="107"/>
      <c r="E29" s="42">
        <f>E28*30.2%</f>
        <v>2825.1842277853225</v>
      </c>
    </row>
    <row r="30" spans="1:5" ht="16.5" thickBot="1">
      <c r="A30" s="55"/>
      <c r="B30" s="57" t="s">
        <v>46</v>
      </c>
      <c r="C30" s="94" t="s">
        <v>91</v>
      </c>
      <c r="D30" s="95"/>
      <c r="E30" s="43">
        <f>E28+E29</f>
        <v>12180.098889326126</v>
      </c>
    </row>
    <row r="31" spans="1:5" ht="15.75">
      <c r="A31" s="31">
        <v>2</v>
      </c>
      <c r="B31" s="56" t="s">
        <v>51</v>
      </c>
      <c r="C31" s="103"/>
      <c r="D31" s="104"/>
      <c r="E31" s="53"/>
    </row>
    <row r="32" spans="1:5" ht="31.5">
      <c r="A32" s="31"/>
      <c r="B32" s="31" t="s">
        <v>56</v>
      </c>
      <c r="C32" s="105" t="s">
        <v>112</v>
      </c>
      <c r="D32" s="93"/>
      <c r="E32" s="84"/>
    </row>
    <row r="33" spans="1:5" ht="31.5">
      <c r="A33" s="31"/>
      <c r="B33" s="31" t="s">
        <v>52</v>
      </c>
      <c r="C33" s="106" t="s">
        <v>70</v>
      </c>
      <c r="D33" s="107"/>
      <c r="E33" s="44">
        <v>2819.9</v>
      </c>
    </row>
    <row r="34" spans="1:5" ht="16.5" thickBot="1">
      <c r="A34" s="31"/>
      <c r="B34" s="85" t="s">
        <v>111</v>
      </c>
      <c r="C34" s="101"/>
      <c r="D34" s="102"/>
      <c r="E34" s="87"/>
    </row>
    <row r="35" spans="1:5" ht="16.5" thickBot="1">
      <c r="A35" s="31">
        <v>3</v>
      </c>
      <c r="B35" s="50" t="s">
        <v>53</v>
      </c>
      <c r="C35" s="96"/>
      <c r="D35" s="97"/>
      <c r="E35" s="86">
        <f>E30+E32+E33+E34</f>
        <v>14999.998889326125</v>
      </c>
    </row>
    <row r="36" spans="1:5" ht="27.75" customHeight="1" thickBot="1">
      <c r="A36" s="51"/>
      <c r="B36" s="50" t="s">
        <v>47</v>
      </c>
      <c r="C36" s="99" t="s">
        <v>54</v>
      </c>
      <c r="D36" s="100"/>
      <c r="E36" s="54">
        <f>E35/15</f>
        <v>999.999925955075</v>
      </c>
    </row>
    <row r="37" spans="1:5" ht="27.75" customHeight="1" thickBot="1">
      <c r="A37" s="88"/>
      <c r="B37" s="89" t="s">
        <v>127</v>
      </c>
      <c r="C37" s="111" t="s">
        <v>128</v>
      </c>
      <c r="D37" s="112"/>
      <c r="E37" s="54">
        <f>E36/8</f>
        <v>124.99999074438438</v>
      </c>
    </row>
    <row r="38" spans="1:5" ht="16.5" customHeight="1" thickBot="1">
      <c r="A38" s="52"/>
      <c r="B38" s="50" t="s">
        <v>48</v>
      </c>
      <c r="C38" s="111" t="s">
        <v>133</v>
      </c>
      <c r="D38" s="112"/>
      <c r="E38" s="54">
        <f>E36/16</f>
        <v>62.49999537219219</v>
      </c>
    </row>
    <row r="39" ht="16.5" customHeight="1">
      <c r="A39" s="25"/>
    </row>
    <row r="40" spans="2:5" ht="16.5" customHeight="1">
      <c r="B40" s="1" t="s">
        <v>12</v>
      </c>
      <c r="D40" s="98" t="s">
        <v>18</v>
      </c>
      <c r="E40" s="98"/>
    </row>
    <row r="41" spans="2:5" ht="16.5" customHeight="1">
      <c r="B41" s="1" t="s">
        <v>13</v>
      </c>
      <c r="D41" s="98" t="s">
        <v>19</v>
      </c>
      <c r="E41" s="98"/>
    </row>
    <row r="42" spans="1:4" ht="15.75">
      <c r="A42" s="27"/>
      <c r="B42" s="26"/>
      <c r="D42" s="3"/>
    </row>
  </sheetData>
  <sheetProtection/>
  <mergeCells count="39">
    <mergeCell ref="C10:D10"/>
    <mergeCell ref="C11:D11"/>
    <mergeCell ref="C19:D19"/>
    <mergeCell ref="D40:E40"/>
    <mergeCell ref="C14:D14"/>
    <mergeCell ref="C13:D13"/>
    <mergeCell ref="C15:D15"/>
    <mergeCell ref="C12:E12"/>
    <mergeCell ref="C25:D25"/>
    <mergeCell ref="C37:D37"/>
    <mergeCell ref="C22:D22"/>
    <mergeCell ref="A1:E1"/>
    <mergeCell ref="A2:E2"/>
    <mergeCell ref="A3:E3"/>
    <mergeCell ref="A4:E4"/>
    <mergeCell ref="A6:E6"/>
    <mergeCell ref="A8:E8"/>
    <mergeCell ref="A7:E7"/>
    <mergeCell ref="C9:D9"/>
    <mergeCell ref="C33:D33"/>
    <mergeCell ref="C30:D30"/>
    <mergeCell ref="C16:D16"/>
    <mergeCell ref="C17:D17"/>
    <mergeCell ref="C18:D18"/>
    <mergeCell ref="C38:D38"/>
    <mergeCell ref="C20:D20"/>
    <mergeCell ref="C21:D21"/>
    <mergeCell ref="C28:D28"/>
    <mergeCell ref="C29:D29"/>
    <mergeCell ref="C23:D23"/>
    <mergeCell ref="C24:D24"/>
    <mergeCell ref="C26:D26"/>
    <mergeCell ref="C35:D35"/>
    <mergeCell ref="D41:E41"/>
    <mergeCell ref="C27:D27"/>
    <mergeCell ref="C36:D36"/>
    <mergeCell ref="C34:D34"/>
    <mergeCell ref="C31:D31"/>
    <mergeCell ref="C32:D32"/>
  </mergeCells>
  <printOptions/>
  <pageMargins left="0.51" right="0.17" top="0.48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6.8515625" style="2" customWidth="1"/>
    <col min="2" max="2" width="41.140625" style="2" customWidth="1"/>
    <col min="3" max="3" width="9.140625" style="2" customWidth="1"/>
    <col min="4" max="4" width="10.8515625" style="2" customWidth="1"/>
    <col min="5" max="5" width="18.8515625" style="2" customWidth="1"/>
    <col min="6" max="6" width="1.28515625" style="2" customWidth="1"/>
    <col min="7" max="7" width="6.421875" style="2" customWidth="1"/>
    <col min="8" max="8" width="2.00390625" style="2" customWidth="1"/>
    <col min="9" max="9" width="1.421875" style="2" customWidth="1"/>
    <col min="10" max="10" width="1.8515625" style="2" customWidth="1"/>
    <col min="11" max="16384" width="9.140625" style="2" customWidth="1"/>
  </cols>
  <sheetData>
    <row r="1" spans="1:10" ht="15" customHeight="1">
      <c r="A1" s="113" t="s">
        <v>131</v>
      </c>
      <c r="B1" s="113"/>
      <c r="C1" s="113"/>
      <c r="D1" s="113"/>
      <c r="E1" s="113"/>
      <c r="F1" s="1"/>
      <c r="G1" s="1"/>
      <c r="H1" s="1"/>
      <c r="I1" s="1"/>
      <c r="J1" s="1"/>
    </row>
    <row r="2" spans="1:10" ht="15" customHeight="1">
      <c r="A2" s="114" t="s">
        <v>22</v>
      </c>
      <c r="B2" s="114"/>
      <c r="C2" s="114"/>
      <c r="D2" s="114"/>
      <c r="E2" s="114"/>
      <c r="F2" s="1"/>
      <c r="G2" s="1"/>
      <c r="H2" s="1"/>
      <c r="I2" s="1"/>
      <c r="J2" s="1"/>
    </row>
    <row r="3" spans="1:10" ht="18" customHeight="1">
      <c r="A3" s="115" t="s">
        <v>93</v>
      </c>
      <c r="B3" s="115"/>
      <c r="C3" s="115"/>
      <c r="D3" s="115"/>
      <c r="E3" s="115"/>
      <c r="F3" s="4"/>
      <c r="G3" s="4"/>
      <c r="H3" s="4"/>
      <c r="I3" s="4"/>
      <c r="J3" s="4"/>
    </row>
    <row r="4" spans="1:10" ht="18" customHeight="1">
      <c r="A4" s="5" t="s">
        <v>15</v>
      </c>
      <c r="B4" s="5"/>
      <c r="C4" s="5"/>
      <c r="D4" s="5"/>
      <c r="E4" s="5"/>
      <c r="F4" s="5"/>
      <c r="G4" s="5"/>
      <c r="H4" s="5"/>
      <c r="I4" s="5"/>
      <c r="J4" s="5"/>
    </row>
    <row r="5" spans="1:10" ht="18" customHeight="1">
      <c r="A5" s="113" t="s">
        <v>23</v>
      </c>
      <c r="B5" s="113"/>
      <c r="C5" s="113"/>
      <c r="D5" s="113"/>
      <c r="E5" s="113"/>
      <c r="F5" s="5"/>
      <c r="G5" s="5"/>
      <c r="H5" s="5"/>
      <c r="I5" s="5"/>
      <c r="J5" s="5"/>
    </row>
    <row r="6" spans="1:10" ht="18" customHeight="1">
      <c r="A6" s="113" t="s">
        <v>55</v>
      </c>
      <c r="B6" s="113"/>
      <c r="C6" s="113"/>
      <c r="D6" s="113"/>
      <c r="E6" s="113"/>
      <c r="F6" s="1"/>
      <c r="G6" s="1"/>
      <c r="H6" s="1"/>
      <c r="I6" s="1"/>
      <c r="J6" s="1"/>
    </row>
    <row r="7" spans="1:5" ht="18" customHeight="1" thickBot="1">
      <c r="A7" s="113" t="s">
        <v>130</v>
      </c>
      <c r="B7" s="113"/>
      <c r="C7" s="113"/>
      <c r="D7" s="113"/>
      <c r="E7" s="113"/>
    </row>
    <row r="8" spans="1:5" ht="39" customHeight="1" thickBot="1">
      <c r="A8" s="6" t="s">
        <v>1</v>
      </c>
      <c r="B8" s="30" t="s">
        <v>2</v>
      </c>
      <c r="C8" s="116"/>
      <c r="D8" s="117"/>
      <c r="E8" s="7" t="s">
        <v>3</v>
      </c>
    </row>
    <row r="9" spans="1:5" ht="16.5" thickBot="1">
      <c r="A9" s="65" t="s">
        <v>4</v>
      </c>
      <c r="B9" s="70" t="s">
        <v>92</v>
      </c>
      <c r="C9" s="127"/>
      <c r="D9" s="128"/>
      <c r="E9" s="9"/>
    </row>
    <row r="10" spans="1:5" ht="18" customHeight="1" thickBot="1">
      <c r="A10" s="65"/>
      <c r="B10" s="67" t="s">
        <v>25</v>
      </c>
      <c r="C10" s="123" t="s">
        <v>72</v>
      </c>
      <c r="D10" s="124"/>
      <c r="E10" s="60">
        <f>6270*2</f>
        <v>12540</v>
      </c>
    </row>
    <row r="11" spans="1:5" ht="23.25" customHeight="1" hidden="1">
      <c r="A11" s="8"/>
      <c r="B11" s="18" t="s">
        <v>7</v>
      </c>
      <c r="C11" s="20" t="s">
        <v>6</v>
      </c>
      <c r="D11" s="20">
        <v>211</v>
      </c>
      <c r="E11" s="10"/>
    </row>
    <row r="12" spans="1:5" ht="17.25" customHeight="1" thickBot="1">
      <c r="A12" s="65"/>
      <c r="B12" s="31" t="s">
        <v>57</v>
      </c>
      <c r="C12" s="118"/>
      <c r="D12" s="102"/>
      <c r="E12" s="11"/>
    </row>
    <row r="13" spans="1:5" ht="17.25" customHeight="1" thickBot="1">
      <c r="A13" s="65"/>
      <c r="B13" s="31" t="s">
        <v>58</v>
      </c>
      <c r="C13" s="118"/>
      <c r="D13" s="102"/>
      <c r="E13" s="28">
        <f>E10*10%</f>
        <v>1254</v>
      </c>
    </row>
    <row r="14" spans="1:5" ht="17.25" customHeight="1" thickBot="1">
      <c r="A14" s="65"/>
      <c r="B14" s="31" t="s">
        <v>27</v>
      </c>
      <c r="C14" s="118"/>
      <c r="D14" s="102"/>
      <c r="E14" s="28">
        <f>E10*10%</f>
        <v>1254</v>
      </c>
    </row>
    <row r="15" spans="1:5" ht="18" customHeight="1" thickBot="1">
      <c r="A15" s="65"/>
      <c r="B15" s="32" t="s">
        <v>59</v>
      </c>
      <c r="C15" s="127"/>
      <c r="D15" s="128"/>
      <c r="E15" s="28">
        <f>E10*10%</f>
        <v>1254</v>
      </c>
    </row>
    <row r="16" spans="1:5" ht="18.75" customHeight="1" thickBot="1">
      <c r="A16" s="65"/>
      <c r="B16" s="67" t="s">
        <v>28</v>
      </c>
      <c r="C16" s="123"/>
      <c r="D16" s="124"/>
      <c r="E16" s="61">
        <f>E10+E13+E14+E15</f>
        <v>16302</v>
      </c>
    </row>
    <row r="17" spans="1:5" ht="16.5" thickBot="1">
      <c r="A17" s="65"/>
      <c r="B17" s="67" t="s">
        <v>29</v>
      </c>
      <c r="C17" s="123" t="s">
        <v>64</v>
      </c>
      <c r="D17" s="124"/>
      <c r="E17" s="68">
        <f>E16/18</f>
        <v>905.6666666666666</v>
      </c>
    </row>
    <row r="18" spans="1:5" ht="34.5" customHeight="1" thickBot="1">
      <c r="A18" s="65"/>
      <c r="B18" s="56" t="s">
        <v>81</v>
      </c>
      <c r="C18" s="130" t="s">
        <v>65</v>
      </c>
      <c r="D18" s="104"/>
      <c r="E18" s="14">
        <f>E17*0</f>
        <v>0</v>
      </c>
    </row>
    <row r="19" spans="2:5" ht="16.5" thickBot="1">
      <c r="B19" s="31" t="s">
        <v>31</v>
      </c>
      <c r="C19" s="118" t="s">
        <v>66</v>
      </c>
      <c r="D19" s="102"/>
      <c r="E19" s="45">
        <f>E17+E18</f>
        <v>905.6666666666666</v>
      </c>
    </row>
    <row r="20" spans="1:5" ht="16.5" thickBot="1">
      <c r="A20" s="65"/>
      <c r="B20" s="32" t="s">
        <v>33</v>
      </c>
      <c r="C20" s="129" t="s">
        <v>67</v>
      </c>
      <c r="D20" s="128"/>
      <c r="E20" s="28">
        <f>E19*15%</f>
        <v>135.85</v>
      </c>
    </row>
    <row r="21" spans="1:5" ht="16.5" thickBot="1">
      <c r="A21" s="65"/>
      <c r="B21" s="67" t="s">
        <v>34</v>
      </c>
      <c r="C21" s="111" t="s">
        <v>88</v>
      </c>
      <c r="D21" s="124"/>
      <c r="E21" s="62">
        <f>E19+E20</f>
        <v>1041.5166666666667</v>
      </c>
    </row>
    <row r="22" spans="1:5" ht="16.5" thickBot="1">
      <c r="A22" s="65" t="s">
        <v>76</v>
      </c>
      <c r="B22" s="56" t="s">
        <v>60</v>
      </c>
      <c r="C22" s="103"/>
      <c r="D22" s="104"/>
      <c r="E22" s="28">
        <v>3739</v>
      </c>
    </row>
    <row r="23" spans="1:5" ht="16.5" customHeight="1" thickBot="1">
      <c r="A23" s="65"/>
      <c r="B23" s="31" t="s">
        <v>38</v>
      </c>
      <c r="C23" s="101" t="s">
        <v>39</v>
      </c>
      <c r="D23" s="102"/>
      <c r="E23" s="28">
        <f>E22/164.2</f>
        <v>22.77101096224117</v>
      </c>
    </row>
    <row r="24" spans="1:5" ht="16.5" thickBot="1">
      <c r="A24" s="65"/>
      <c r="B24" s="32" t="s">
        <v>33</v>
      </c>
      <c r="C24" s="129" t="s">
        <v>40</v>
      </c>
      <c r="D24" s="128"/>
      <c r="E24" s="28">
        <f>E23*15%</f>
        <v>3.4156516443361755</v>
      </c>
    </row>
    <row r="25" spans="1:5" ht="16.5" thickBot="1">
      <c r="A25" s="65"/>
      <c r="B25" s="67" t="s">
        <v>41</v>
      </c>
      <c r="C25" s="111" t="s">
        <v>42</v>
      </c>
      <c r="D25" s="124"/>
      <c r="E25" s="62">
        <f>E23+E24</f>
        <v>26.186662606577347</v>
      </c>
    </row>
    <row r="26" spans="1:5" ht="32.25" thickBot="1">
      <c r="A26" s="65" t="s">
        <v>73</v>
      </c>
      <c r="B26" s="67" t="s">
        <v>61</v>
      </c>
      <c r="C26" s="111" t="s">
        <v>89</v>
      </c>
      <c r="D26" s="124"/>
      <c r="E26" s="38">
        <f>(E21+E25)*50%</f>
        <v>533.851664636622</v>
      </c>
    </row>
    <row r="27" spans="1:5" ht="16.5" thickBot="1">
      <c r="A27" s="66" t="s">
        <v>74</v>
      </c>
      <c r="B27" s="56" t="s">
        <v>62</v>
      </c>
      <c r="C27" s="103"/>
      <c r="D27" s="104"/>
      <c r="E27" s="28">
        <f>E21+E25+E26</f>
        <v>1601.554993909866</v>
      </c>
    </row>
    <row r="28" spans="1:5" ht="16.5" thickBot="1">
      <c r="A28" s="65" t="s">
        <v>75</v>
      </c>
      <c r="B28" s="32" t="s">
        <v>63</v>
      </c>
      <c r="C28" s="129"/>
      <c r="D28" s="128"/>
      <c r="E28" s="28">
        <f>E27*30.2%</f>
        <v>483.6696081607795</v>
      </c>
    </row>
    <row r="29" spans="1:5" ht="16.5" thickBot="1">
      <c r="A29" s="65"/>
      <c r="B29" s="67" t="s">
        <v>46</v>
      </c>
      <c r="C29" s="111" t="s">
        <v>90</v>
      </c>
      <c r="D29" s="124"/>
      <c r="E29" s="63">
        <f>E27+E28</f>
        <v>2085.2246020706452</v>
      </c>
    </row>
    <row r="30" spans="1:5" ht="16.5" thickBot="1">
      <c r="A30" s="65" t="s">
        <v>8</v>
      </c>
      <c r="B30" s="69" t="s">
        <v>51</v>
      </c>
      <c r="C30" s="103"/>
      <c r="D30" s="104"/>
      <c r="E30" s="16"/>
    </row>
    <row r="31" spans="1:5" ht="32.25" thickBot="1">
      <c r="A31" s="65"/>
      <c r="B31" s="31" t="s">
        <v>68</v>
      </c>
      <c r="C31" s="101"/>
      <c r="D31" s="102"/>
      <c r="E31" s="16"/>
    </row>
    <row r="32" spans="1:5" ht="16.5" thickBot="1">
      <c r="A32" s="65"/>
      <c r="B32" s="32" t="s">
        <v>69</v>
      </c>
      <c r="C32" s="129" t="s">
        <v>70</v>
      </c>
      <c r="D32" s="128"/>
      <c r="E32" s="63">
        <v>414.78</v>
      </c>
    </row>
    <row r="33" spans="1:5" ht="16.5" thickBot="1">
      <c r="A33" s="65" t="s">
        <v>9</v>
      </c>
      <c r="B33" s="67" t="s">
        <v>71</v>
      </c>
      <c r="C33" s="111"/>
      <c r="D33" s="124"/>
      <c r="E33" s="63">
        <f>E29+E32</f>
        <v>2500.004602070645</v>
      </c>
    </row>
    <row r="34" spans="1:5" ht="16.5" hidden="1" thickBot="1">
      <c r="A34" s="17"/>
      <c r="B34" s="18" t="s">
        <v>11</v>
      </c>
      <c r="C34" s="19" t="s">
        <v>6</v>
      </c>
      <c r="D34" s="20"/>
      <c r="E34" s="21">
        <v>0</v>
      </c>
    </row>
    <row r="35" spans="1:5" ht="27.75" customHeight="1" thickBot="1">
      <c r="A35" s="22"/>
      <c r="B35" s="23" t="s">
        <v>14</v>
      </c>
      <c r="C35" s="125"/>
      <c r="D35" s="126"/>
      <c r="E35" s="64">
        <f>E29+E32</f>
        <v>2500.004602070645</v>
      </c>
    </row>
    <row r="36" ht="15.75" hidden="1">
      <c r="A36" s="25"/>
    </row>
    <row r="37" ht="15.75" hidden="1">
      <c r="A37" s="25"/>
    </row>
    <row r="38" ht="15.75" hidden="1">
      <c r="A38" s="25"/>
    </row>
    <row r="39" ht="15.75" hidden="1">
      <c r="A39" s="25"/>
    </row>
    <row r="40" ht="15.75">
      <c r="A40" s="25"/>
    </row>
    <row r="41" ht="15.75">
      <c r="A41" s="25"/>
    </row>
    <row r="42" spans="2:5" ht="17.25" customHeight="1">
      <c r="B42" s="1" t="s">
        <v>12</v>
      </c>
      <c r="D42" s="98" t="s">
        <v>18</v>
      </c>
      <c r="E42" s="98"/>
    </row>
    <row r="43" spans="2:5" ht="17.25" customHeight="1">
      <c r="B43" s="1" t="s">
        <v>13</v>
      </c>
      <c r="D43" s="98" t="s">
        <v>19</v>
      </c>
      <c r="E43" s="98"/>
    </row>
    <row r="44" spans="1:4" ht="17.25" customHeight="1">
      <c r="A44" s="27"/>
      <c r="B44" s="26"/>
      <c r="D44" s="3"/>
    </row>
  </sheetData>
  <sheetProtection/>
  <mergeCells count="34">
    <mergeCell ref="D43:E43"/>
    <mergeCell ref="A2:E2"/>
    <mergeCell ref="A5:E5"/>
    <mergeCell ref="A7:E7"/>
    <mergeCell ref="C24:D24"/>
    <mergeCell ref="C25:D25"/>
    <mergeCell ref="C10:D10"/>
    <mergeCell ref="C30:D30"/>
    <mergeCell ref="C31:D31"/>
    <mergeCell ref="C32:D32"/>
    <mergeCell ref="A1:E1"/>
    <mergeCell ref="A3:E3"/>
    <mergeCell ref="A6:E6"/>
    <mergeCell ref="C15:D15"/>
    <mergeCell ref="C26:D26"/>
    <mergeCell ref="C22:D22"/>
    <mergeCell ref="C23:D23"/>
    <mergeCell ref="C12:D12"/>
    <mergeCell ref="C13:D13"/>
    <mergeCell ref="C8:D8"/>
    <mergeCell ref="C9:D9"/>
    <mergeCell ref="C14:D14"/>
    <mergeCell ref="C17:D17"/>
    <mergeCell ref="C28:D28"/>
    <mergeCell ref="C18:D18"/>
    <mergeCell ref="C29:D29"/>
    <mergeCell ref="C20:D20"/>
    <mergeCell ref="C21:D21"/>
    <mergeCell ref="D42:E42"/>
    <mergeCell ref="C27:D27"/>
    <mergeCell ref="C19:D19"/>
    <mergeCell ref="C16:D16"/>
    <mergeCell ref="C35:D35"/>
    <mergeCell ref="C33:D33"/>
  </mergeCells>
  <printOptions/>
  <pageMargins left="0.7" right="0.75" top="0.59" bottom="0.34" header="0.26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3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4.57421875" style="2" customWidth="1"/>
    <col min="2" max="2" width="6.8515625" style="2" customWidth="1"/>
    <col min="3" max="3" width="41.140625" style="2" customWidth="1"/>
    <col min="4" max="4" width="9.140625" style="2" customWidth="1"/>
    <col min="5" max="5" width="16.57421875" style="2" customWidth="1"/>
    <col min="6" max="6" width="23.421875" style="2" customWidth="1"/>
    <col min="7" max="7" width="2.8515625" style="2" customWidth="1"/>
    <col min="8" max="8" width="1.421875" style="2" customWidth="1"/>
    <col min="9" max="9" width="2.7109375" style="2" customWidth="1"/>
    <col min="10" max="10" width="1.421875" style="2" customWidth="1"/>
    <col min="11" max="11" width="1.8515625" style="2" customWidth="1"/>
    <col min="12" max="16384" width="9.140625" style="2" customWidth="1"/>
  </cols>
  <sheetData>
    <row r="1" spans="2:11" ht="18.75">
      <c r="B1" s="113" t="s">
        <v>132</v>
      </c>
      <c r="C1" s="113"/>
      <c r="D1" s="113"/>
      <c r="E1" s="113"/>
      <c r="F1" s="113"/>
      <c r="G1" s="1"/>
      <c r="H1" s="1"/>
      <c r="I1" s="1"/>
      <c r="J1" s="1"/>
      <c r="K1" s="1"/>
    </row>
    <row r="2" spans="2:11" ht="15.75">
      <c r="B2" s="114" t="s">
        <v>21</v>
      </c>
      <c r="C2" s="114"/>
      <c r="D2" s="114"/>
      <c r="E2" s="114"/>
      <c r="F2" s="114"/>
      <c r="G2" s="1"/>
      <c r="H2" s="1"/>
      <c r="I2" s="1"/>
      <c r="J2" s="1"/>
      <c r="K2" s="1"/>
    </row>
    <row r="3" spans="2:11" ht="18.75">
      <c r="B3" s="115" t="s">
        <v>0</v>
      </c>
      <c r="C3" s="115"/>
      <c r="D3" s="115"/>
      <c r="E3" s="115"/>
      <c r="F3" s="115"/>
      <c r="G3" s="4"/>
      <c r="H3" s="4"/>
      <c r="I3" s="4"/>
      <c r="J3" s="4"/>
      <c r="K3" s="4"/>
    </row>
    <row r="4" spans="2:11" ht="18.75">
      <c r="B4" s="136" t="s">
        <v>20</v>
      </c>
      <c r="C4" s="136"/>
      <c r="D4" s="136"/>
      <c r="E4" s="136"/>
      <c r="F4" s="136"/>
      <c r="G4" s="5"/>
      <c r="H4" s="5"/>
      <c r="I4" s="5"/>
      <c r="J4" s="5"/>
      <c r="K4" s="5"/>
    </row>
    <row r="5" spans="2:11" ht="18.75">
      <c r="B5" s="113" t="s">
        <v>87</v>
      </c>
      <c r="C5" s="113"/>
      <c r="D5" s="113"/>
      <c r="E5" s="113"/>
      <c r="F5" s="113"/>
      <c r="G5" s="5"/>
      <c r="H5" s="5"/>
      <c r="I5" s="5"/>
      <c r="J5" s="5"/>
      <c r="K5" s="5"/>
    </row>
    <row r="6" spans="2:11" ht="18.75">
      <c r="B6" s="113" t="s">
        <v>126</v>
      </c>
      <c r="C6" s="113"/>
      <c r="D6" s="113"/>
      <c r="E6" s="113"/>
      <c r="F6" s="113"/>
      <c r="G6" s="1"/>
      <c r="H6" s="1"/>
      <c r="I6" s="1"/>
      <c r="J6" s="1"/>
      <c r="K6" s="1"/>
    </row>
    <row r="7" spans="2:6" ht="16.5" thickBot="1">
      <c r="B7" s="114"/>
      <c r="C7" s="114"/>
      <c r="D7" s="114"/>
      <c r="E7" s="114"/>
      <c r="F7" s="114"/>
    </row>
    <row r="8" spans="2:6" ht="39" customHeight="1" thickBot="1">
      <c r="B8" s="6" t="s">
        <v>1</v>
      </c>
      <c r="C8" s="7" t="s">
        <v>2</v>
      </c>
      <c r="D8" s="133"/>
      <c r="E8" s="124"/>
      <c r="F8" s="7" t="s">
        <v>3</v>
      </c>
    </row>
    <row r="9" spans="2:6" ht="16.5" thickBot="1">
      <c r="B9" s="8" t="s">
        <v>4</v>
      </c>
      <c r="C9" s="9" t="s">
        <v>5</v>
      </c>
      <c r="D9" s="123"/>
      <c r="E9" s="124"/>
      <c r="F9" s="9"/>
    </row>
    <row r="10" spans="2:6" ht="16.5" thickBot="1">
      <c r="B10" s="8"/>
      <c r="C10" s="9" t="s">
        <v>25</v>
      </c>
      <c r="D10" s="123"/>
      <c r="E10" s="124"/>
      <c r="F10" s="10">
        <v>6270</v>
      </c>
    </row>
    <row r="11" spans="2:6" ht="18" customHeight="1" thickBot="1">
      <c r="B11" s="8"/>
      <c r="C11" s="9" t="s">
        <v>57</v>
      </c>
      <c r="D11" s="123"/>
      <c r="E11" s="124"/>
      <c r="F11" s="10"/>
    </row>
    <row r="12" spans="2:6" ht="16.5" thickBot="1">
      <c r="B12" s="8"/>
      <c r="C12" s="9" t="s">
        <v>77</v>
      </c>
      <c r="D12" s="123"/>
      <c r="E12" s="124"/>
      <c r="F12" s="11">
        <f>F10*10%</f>
        <v>627</v>
      </c>
    </row>
    <row r="13" spans="2:6" ht="18" customHeight="1" thickBot="1">
      <c r="B13" s="8"/>
      <c r="C13" s="9" t="s">
        <v>78</v>
      </c>
      <c r="D13" s="123"/>
      <c r="E13" s="124"/>
      <c r="F13" s="11">
        <f>F10*10%</f>
        <v>627</v>
      </c>
    </row>
    <row r="14" spans="2:6" ht="16.5" thickBot="1">
      <c r="B14" s="8"/>
      <c r="C14" s="9" t="s">
        <v>79</v>
      </c>
      <c r="D14" s="123"/>
      <c r="E14" s="124"/>
      <c r="F14" s="12">
        <f>F10*10%</f>
        <v>627</v>
      </c>
    </row>
    <row r="15" spans="2:6" ht="17.25" customHeight="1" thickBot="1">
      <c r="B15" s="8"/>
      <c r="C15" s="9" t="s">
        <v>28</v>
      </c>
      <c r="D15" s="131"/>
      <c r="E15" s="132"/>
      <c r="F15" s="58">
        <f>F10+F12+F13+F14</f>
        <v>8151</v>
      </c>
    </row>
    <row r="16" spans="2:6" ht="16.5" thickBot="1">
      <c r="B16" s="8"/>
      <c r="C16" s="9" t="s">
        <v>80</v>
      </c>
      <c r="D16" s="134" t="s">
        <v>35</v>
      </c>
      <c r="E16" s="135"/>
      <c r="F16" s="14">
        <f>F15/18</f>
        <v>452.8333333333333</v>
      </c>
    </row>
    <row r="17" spans="2:6" ht="32.25" thickBot="1">
      <c r="B17" s="8" t="s">
        <v>8</v>
      </c>
      <c r="C17" s="9" t="s">
        <v>81</v>
      </c>
      <c r="D17" s="123" t="s">
        <v>82</v>
      </c>
      <c r="E17" s="124"/>
      <c r="F17" s="13">
        <f>F16*0</f>
        <v>0</v>
      </c>
    </row>
    <row r="18" spans="2:6" ht="16.5" thickBot="1">
      <c r="B18" s="8"/>
      <c r="C18" s="9" t="s">
        <v>83</v>
      </c>
      <c r="D18" s="111" t="s">
        <v>36</v>
      </c>
      <c r="E18" s="124"/>
      <c r="F18" s="11">
        <f>F16+F17</f>
        <v>452.8333333333333</v>
      </c>
    </row>
    <row r="19" spans="2:6" ht="16.5" thickBot="1">
      <c r="B19" s="8"/>
      <c r="C19" s="9" t="s">
        <v>33</v>
      </c>
      <c r="D19" s="111"/>
      <c r="E19" s="124"/>
      <c r="F19" s="11">
        <f>F18*15%</f>
        <v>67.925</v>
      </c>
    </row>
    <row r="20" spans="2:6" ht="16.5" thickBot="1">
      <c r="B20" s="8"/>
      <c r="C20" s="9" t="s">
        <v>84</v>
      </c>
      <c r="D20" s="111"/>
      <c r="E20" s="124"/>
      <c r="F20" s="15">
        <f>F18+F19</f>
        <v>520.7583333333333</v>
      </c>
    </row>
    <row r="21" spans="2:6" ht="15.75" customHeight="1" thickBot="1">
      <c r="B21" s="8"/>
      <c r="C21" s="9" t="s">
        <v>37</v>
      </c>
      <c r="D21" s="111"/>
      <c r="E21" s="124"/>
      <c r="F21" s="11">
        <v>3739</v>
      </c>
    </row>
    <row r="22" spans="2:6" ht="16.5" thickBot="1">
      <c r="B22" s="8"/>
      <c r="C22" s="9" t="s">
        <v>38</v>
      </c>
      <c r="D22" s="111" t="s">
        <v>39</v>
      </c>
      <c r="E22" s="124"/>
      <c r="F22" s="11">
        <f>F21/164.2</f>
        <v>22.77101096224117</v>
      </c>
    </row>
    <row r="23" spans="2:6" ht="16.5" thickBot="1">
      <c r="B23" s="8"/>
      <c r="C23" s="9" t="s">
        <v>33</v>
      </c>
      <c r="D23" s="111"/>
      <c r="E23" s="124"/>
      <c r="F23" s="11">
        <f>F22*15%</f>
        <v>3.4156516443361755</v>
      </c>
    </row>
    <row r="24" spans="2:6" ht="16.5" thickBot="1">
      <c r="B24" s="8"/>
      <c r="C24" s="9" t="s">
        <v>41</v>
      </c>
      <c r="D24" s="111"/>
      <c r="E24" s="124"/>
      <c r="F24" s="15">
        <f>F22+F23</f>
        <v>26.186662606577347</v>
      </c>
    </row>
    <row r="25" spans="2:6" ht="16.5" thickBot="1">
      <c r="B25" s="8"/>
      <c r="C25" s="9" t="s">
        <v>85</v>
      </c>
      <c r="D25" s="111"/>
      <c r="E25" s="124"/>
      <c r="F25" s="15">
        <f>(F20+F24)*5.25%</f>
        <v>28.71461228684531</v>
      </c>
    </row>
    <row r="26" spans="2:6" ht="16.5" thickBot="1">
      <c r="B26" s="8"/>
      <c r="C26" s="9" t="s">
        <v>86</v>
      </c>
      <c r="D26" s="111"/>
      <c r="E26" s="124"/>
      <c r="F26" s="15">
        <f>F20+F24+F25</f>
        <v>575.659608226756</v>
      </c>
    </row>
    <row r="27" spans="2:6" ht="16.5" thickBot="1">
      <c r="B27" s="8" t="s">
        <v>9</v>
      </c>
      <c r="C27" s="9" t="s">
        <v>63</v>
      </c>
      <c r="D27" s="111"/>
      <c r="E27" s="124"/>
      <c r="F27" s="16">
        <f>F26*30.2%</f>
        <v>173.84920168448028</v>
      </c>
    </row>
    <row r="28" spans="2:6" ht="16.5" thickBot="1">
      <c r="B28" s="8"/>
      <c r="C28" s="9" t="s">
        <v>46</v>
      </c>
      <c r="D28" s="111"/>
      <c r="E28" s="124"/>
      <c r="F28" s="59">
        <f>F26+F27</f>
        <v>749.5088099112362</v>
      </c>
    </row>
    <row r="29" spans="2:6" ht="16.5" thickBot="1">
      <c r="B29" s="8" t="s">
        <v>10</v>
      </c>
      <c r="C29" s="9"/>
      <c r="D29" s="111"/>
      <c r="E29" s="124"/>
      <c r="F29" s="16">
        <v>0</v>
      </c>
    </row>
    <row r="30" spans="2:6" ht="15.75" hidden="1">
      <c r="B30" s="17"/>
      <c r="C30" s="18" t="s">
        <v>11</v>
      </c>
      <c r="D30" s="19" t="s">
        <v>6</v>
      </c>
      <c r="E30" s="20"/>
      <c r="F30" s="21">
        <v>0</v>
      </c>
    </row>
    <row r="31" spans="2:6" ht="27.75" customHeight="1" thickBot="1">
      <c r="B31" s="22"/>
      <c r="C31" s="23" t="s">
        <v>24</v>
      </c>
      <c r="D31" s="125"/>
      <c r="E31" s="126"/>
      <c r="F31" s="24">
        <v>750</v>
      </c>
    </row>
    <row r="32" ht="15.75" hidden="1">
      <c r="B32" s="25"/>
    </row>
    <row r="33" ht="15.75" hidden="1">
      <c r="B33" s="25"/>
    </row>
    <row r="34" ht="15.75" hidden="1">
      <c r="B34" s="25"/>
    </row>
    <row r="35" ht="15.75" hidden="1">
      <c r="B35" s="25"/>
    </row>
    <row r="36" ht="15.75">
      <c r="B36" s="25"/>
    </row>
    <row r="37" ht="15.75">
      <c r="B37" s="25"/>
    </row>
    <row r="38" ht="15.75">
      <c r="B38" s="25"/>
    </row>
    <row r="39" spans="3:6" ht="15.75">
      <c r="C39" s="1" t="s">
        <v>12</v>
      </c>
      <c r="E39" s="98" t="s">
        <v>18</v>
      </c>
      <c r="F39" s="98"/>
    </row>
    <row r="40" spans="2:3" ht="15.75" hidden="1">
      <c r="B40" s="26"/>
      <c r="C40" s="27"/>
    </row>
    <row r="41" spans="3:6" ht="15" customHeight="1">
      <c r="C41" s="1" t="s">
        <v>13</v>
      </c>
      <c r="E41" s="98" t="s">
        <v>19</v>
      </c>
      <c r="F41" s="98"/>
    </row>
    <row r="42" spans="2:3" ht="15.75" hidden="1">
      <c r="B42" s="26"/>
      <c r="C42" s="27"/>
    </row>
    <row r="43" spans="2:5" ht="15.75">
      <c r="B43" s="27"/>
      <c r="C43" s="26"/>
      <c r="E43" s="3"/>
    </row>
  </sheetData>
  <sheetProtection/>
  <mergeCells count="32">
    <mergeCell ref="E39:F39"/>
    <mergeCell ref="D23:E23"/>
    <mergeCell ref="D24:E24"/>
    <mergeCell ref="D25:E25"/>
    <mergeCell ref="D26:E26"/>
    <mergeCell ref="E41:F41"/>
    <mergeCell ref="D28:E28"/>
    <mergeCell ref="D27:E27"/>
    <mergeCell ref="D29:E29"/>
    <mergeCell ref="D31:E31"/>
    <mergeCell ref="B2:F2"/>
    <mergeCell ref="B4:F4"/>
    <mergeCell ref="B1:F1"/>
    <mergeCell ref="B3:F3"/>
    <mergeCell ref="B5:F5"/>
    <mergeCell ref="B6:F6"/>
    <mergeCell ref="D11:E11"/>
    <mergeCell ref="D12:E12"/>
    <mergeCell ref="D13:E13"/>
    <mergeCell ref="D14:E14"/>
    <mergeCell ref="D16:E16"/>
    <mergeCell ref="D17:E17"/>
    <mergeCell ref="D18:E18"/>
    <mergeCell ref="D19:E19"/>
    <mergeCell ref="D15:E15"/>
    <mergeCell ref="D9:E9"/>
    <mergeCell ref="D22:E22"/>
    <mergeCell ref="B7:F7"/>
    <mergeCell ref="D21:E21"/>
    <mergeCell ref="D10:E10"/>
    <mergeCell ref="D8:E8"/>
    <mergeCell ref="D20:E20"/>
  </mergeCells>
  <printOptions/>
  <pageMargins left="0.4" right="0.41" top="0.49" bottom="0.54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0">
      <selection activeCell="M3" sqref="M3"/>
    </sheetView>
  </sheetViews>
  <sheetFormatPr defaultColWidth="9.140625" defaultRowHeight="12.75"/>
  <cols>
    <col min="1" max="1" width="7.00390625" style="0" customWidth="1"/>
    <col min="8" max="8" width="13.00390625" style="0" customWidth="1"/>
  </cols>
  <sheetData>
    <row r="1" spans="2:6" ht="18.75">
      <c r="B1" s="5" t="s">
        <v>131</v>
      </c>
      <c r="C1" s="5"/>
      <c r="D1" s="5"/>
      <c r="E1" s="5"/>
      <c r="F1" s="5"/>
    </row>
    <row r="2" spans="2:6" ht="15.75">
      <c r="B2" s="1" t="s">
        <v>17</v>
      </c>
      <c r="C2" s="1"/>
      <c r="D2" s="1"/>
      <c r="E2" s="1"/>
      <c r="F2" s="1"/>
    </row>
    <row r="3" spans="2:6" ht="18.75">
      <c r="B3" s="71" t="s">
        <v>96</v>
      </c>
      <c r="C3" s="71"/>
      <c r="D3" s="71"/>
      <c r="E3" s="71"/>
      <c r="F3" s="71"/>
    </row>
    <row r="4" spans="1:10" ht="18.75">
      <c r="A4" s="113" t="s">
        <v>107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8.75">
      <c r="A5" s="194" t="s">
        <v>108</v>
      </c>
      <c r="B5" s="194"/>
      <c r="C5" s="194"/>
      <c r="D5" s="194"/>
      <c r="E5" s="194"/>
      <c r="F5" s="194"/>
      <c r="G5" s="194"/>
      <c r="H5" s="194"/>
      <c r="I5" s="194"/>
      <c r="J5" s="83"/>
    </row>
    <row r="6" spans="1:8" ht="18.75">
      <c r="A6" s="113" t="s">
        <v>104</v>
      </c>
      <c r="B6" s="113"/>
      <c r="C6" s="113"/>
      <c r="D6" s="113"/>
      <c r="E6" s="113"/>
      <c r="F6" s="113"/>
      <c r="G6" s="113"/>
      <c r="H6" s="113"/>
    </row>
    <row r="7" spans="1:5" ht="18.75">
      <c r="A7" s="5" t="s">
        <v>129</v>
      </c>
      <c r="B7" s="5"/>
      <c r="C7" s="5"/>
      <c r="D7" s="5"/>
      <c r="E7" s="5"/>
    </row>
    <row r="8" ht="13.5" thickBot="1"/>
    <row r="9" spans="1:10" ht="24.75" customHeight="1" thickBot="1">
      <c r="A9" s="6" t="s">
        <v>1</v>
      </c>
      <c r="B9" s="116" t="s">
        <v>2</v>
      </c>
      <c r="C9" s="190"/>
      <c r="D9" s="190"/>
      <c r="E9" s="190"/>
      <c r="F9" s="191"/>
      <c r="G9" s="116"/>
      <c r="H9" s="117"/>
      <c r="I9" s="116" t="s">
        <v>3</v>
      </c>
      <c r="J9" s="191"/>
    </row>
    <row r="10" spans="1:10" ht="15" customHeight="1">
      <c r="A10">
        <v>1</v>
      </c>
      <c r="B10" s="101" t="s">
        <v>94</v>
      </c>
      <c r="C10" s="188"/>
      <c r="D10" s="188"/>
      <c r="E10" s="188"/>
      <c r="F10" s="92"/>
      <c r="G10" s="156"/>
      <c r="H10" s="157"/>
      <c r="I10" s="156"/>
      <c r="J10" s="157"/>
    </row>
    <row r="11" spans="2:10" ht="15.75" customHeight="1">
      <c r="B11" s="101" t="s">
        <v>25</v>
      </c>
      <c r="C11" s="188"/>
      <c r="D11" s="188"/>
      <c r="E11" s="188"/>
      <c r="F11" s="92"/>
      <c r="G11" s="156"/>
      <c r="H11" s="157"/>
      <c r="I11" s="192">
        <v>6270</v>
      </c>
      <c r="J11" s="193"/>
    </row>
    <row r="12" spans="2:10" ht="20.25" customHeight="1">
      <c r="B12" s="101" t="s">
        <v>26</v>
      </c>
      <c r="C12" s="188"/>
      <c r="D12" s="188"/>
      <c r="E12" s="188"/>
      <c r="F12" s="92"/>
      <c r="G12" s="156"/>
      <c r="H12" s="157"/>
      <c r="I12" s="156"/>
      <c r="J12" s="157"/>
    </row>
    <row r="13" spans="2:10" ht="16.5" customHeight="1">
      <c r="B13" s="156" t="s">
        <v>49</v>
      </c>
      <c r="C13" s="176"/>
      <c r="D13" s="176"/>
      <c r="E13" s="176"/>
      <c r="F13" s="157"/>
      <c r="G13" s="186"/>
      <c r="H13" s="187"/>
      <c r="I13" s="147">
        <v>627</v>
      </c>
      <c r="J13" s="148"/>
    </row>
    <row r="14" spans="2:10" ht="19.5" customHeight="1">
      <c r="B14" s="156" t="s">
        <v>27</v>
      </c>
      <c r="C14" s="176"/>
      <c r="D14" s="176"/>
      <c r="E14" s="176"/>
      <c r="F14" s="157"/>
      <c r="G14" s="156"/>
      <c r="H14" s="157"/>
      <c r="I14" s="149">
        <v>627</v>
      </c>
      <c r="J14" s="150"/>
    </row>
    <row r="15" spans="2:10" ht="18.75" customHeight="1">
      <c r="B15" s="156" t="s">
        <v>28</v>
      </c>
      <c r="C15" s="176"/>
      <c r="D15" s="176"/>
      <c r="E15" s="176"/>
      <c r="F15" s="157"/>
      <c r="G15" s="186"/>
      <c r="H15" s="187"/>
      <c r="I15" s="189">
        <v>7524</v>
      </c>
      <c r="J15" s="160"/>
    </row>
    <row r="16" spans="2:12" ht="17.25" customHeight="1">
      <c r="B16" s="156" t="s">
        <v>29</v>
      </c>
      <c r="C16" s="176"/>
      <c r="D16" s="176"/>
      <c r="E16" s="176"/>
      <c r="F16" s="157"/>
      <c r="G16" s="156" t="s">
        <v>101</v>
      </c>
      <c r="H16" s="157"/>
      <c r="I16" s="149">
        <v>418</v>
      </c>
      <c r="J16" s="150"/>
      <c r="L16" s="75"/>
    </row>
    <row r="17" spans="2:10" ht="17.25" customHeight="1">
      <c r="B17" s="101" t="s">
        <v>30</v>
      </c>
      <c r="C17" s="188"/>
      <c r="D17" s="188"/>
      <c r="E17" s="188"/>
      <c r="F17" s="92"/>
      <c r="G17" s="185" t="s">
        <v>103</v>
      </c>
      <c r="H17" s="93"/>
      <c r="I17" s="186"/>
      <c r="J17" s="187"/>
    </row>
    <row r="18" spans="2:10" ht="15.75" customHeight="1">
      <c r="B18" s="156" t="s">
        <v>31</v>
      </c>
      <c r="C18" s="176"/>
      <c r="D18" s="176"/>
      <c r="E18" s="176"/>
      <c r="F18" s="157"/>
      <c r="G18" s="105" t="s">
        <v>102</v>
      </c>
      <c r="H18" s="93"/>
      <c r="I18" s="149">
        <v>418</v>
      </c>
      <c r="J18" s="150"/>
    </row>
    <row r="19" spans="2:10" ht="15.75" customHeight="1">
      <c r="B19" s="156" t="s">
        <v>32</v>
      </c>
      <c r="C19" s="176"/>
      <c r="D19" s="176"/>
      <c r="E19" s="176"/>
      <c r="F19" s="157"/>
      <c r="G19" s="105" t="s">
        <v>115</v>
      </c>
      <c r="H19" s="93"/>
      <c r="I19" s="165">
        <f>418*9</f>
        <v>3762</v>
      </c>
      <c r="J19" s="166"/>
    </row>
    <row r="20" spans="2:10" ht="18.75" customHeight="1" thickBot="1">
      <c r="B20" s="156" t="s">
        <v>33</v>
      </c>
      <c r="C20" s="176"/>
      <c r="D20" s="176"/>
      <c r="E20" s="176"/>
      <c r="F20" s="157"/>
      <c r="G20" s="106" t="s">
        <v>116</v>
      </c>
      <c r="H20" s="107"/>
      <c r="I20" s="167">
        <f>3762*15%</f>
        <v>564.3</v>
      </c>
      <c r="J20" s="168"/>
    </row>
    <row r="21" spans="2:10" ht="18.75" customHeight="1" thickBot="1">
      <c r="B21" s="156" t="s">
        <v>34</v>
      </c>
      <c r="C21" s="176"/>
      <c r="D21" s="176"/>
      <c r="E21" s="176"/>
      <c r="F21" s="157"/>
      <c r="G21" s="163" t="s">
        <v>117</v>
      </c>
      <c r="H21" s="95"/>
      <c r="I21" s="169">
        <v>4326</v>
      </c>
      <c r="J21" s="170"/>
    </row>
    <row r="22" spans="1:10" ht="15.75">
      <c r="A22" s="48" t="s">
        <v>76</v>
      </c>
      <c r="B22" s="156" t="s">
        <v>37</v>
      </c>
      <c r="C22" s="176"/>
      <c r="D22" s="176"/>
      <c r="E22" s="176"/>
      <c r="F22" s="157"/>
      <c r="G22" s="171"/>
      <c r="H22" s="172"/>
      <c r="I22" s="149">
        <v>3739</v>
      </c>
      <c r="J22" s="150"/>
    </row>
    <row r="23" spans="2:10" ht="16.5" customHeight="1">
      <c r="B23" s="156" t="s">
        <v>38</v>
      </c>
      <c r="C23" s="176"/>
      <c r="D23" s="176"/>
      <c r="E23" s="176"/>
      <c r="F23" s="157"/>
      <c r="G23" s="92" t="s">
        <v>118</v>
      </c>
      <c r="H23" s="93"/>
      <c r="I23" s="147">
        <v>205</v>
      </c>
      <c r="J23" s="148"/>
    </row>
    <row r="24" spans="2:10" ht="16.5" customHeight="1" thickBot="1">
      <c r="B24" s="156" t="s">
        <v>33</v>
      </c>
      <c r="C24" s="176"/>
      <c r="D24" s="176"/>
      <c r="E24" s="176"/>
      <c r="F24" s="157"/>
      <c r="G24" s="122" t="s">
        <v>119</v>
      </c>
      <c r="H24" s="107"/>
      <c r="I24" s="149">
        <v>31</v>
      </c>
      <c r="J24" s="150"/>
    </row>
    <row r="25" spans="2:10" ht="16.5" customHeight="1" thickBot="1">
      <c r="B25" s="156" t="s">
        <v>41</v>
      </c>
      <c r="C25" s="176"/>
      <c r="D25" s="176"/>
      <c r="E25" s="176"/>
      <c r="F25" s="157"/>
      <c r="G25" s="163" t="s">
        <v>120</v>
      </c>
      <c r="H25" s="95"/>
      <c r="I25" s="159">
        <v>236</v>
      </c>
      <c r="J25" s="160"/>
    </row>
    <row r="26" spans="1:10" ht="17.25" customHeight="1" thickBot="1">
      <c r="A26" s="55" t="s">
        <v>73</v>
      </c>
      <c r="B26" s="156" t="s">
        <v>43</v>
      </c>
      <c r="C26" s="176"/>
      <c r="D26" s="176"/>
      <c r="E26" s="176"/>
      <c r="F26" s="157"/>
      <c r="G26" s="163" t="s">
        <v>121</v>
      </c>
      <c r="H26" s="164"/>
      <c r="I26" s="161">
        <v>2281</v>
      </c>
      <c r="J26" s="162"/>
    </row>
    <row r="27" spans="1:12" ht="15.75">
      <c r="A27" s="48" t="s">
        <v>74</v>
      </c>
      <c r="B27" s="156" t="s">
        <v>44</v>
      </c>
      <c r="C27" s="176"/>
      <c r="D27" s="176"/>
      <c r="E27" s="176"/>
      <c r="F27" s="157"/>
      <c r="G27" s="154"/>
      <c r="H27" s="155"/>
      <c r="I27" s="147">
        <v>6843</v>
      </c>
      <c r="J27" s="148"/>
      <c r="L27" s="76"/>
    </row>
    <row r="28" spans="1:10" ht="16.5" thickBot="1">
      <c r="A28" s="32" t="s">
        <v>75</v>
      </c>
      <c r="B28" s="177" t="s">
        <v>45</v>
      </c>
      <c r="C28" s="178"/>
      <c r="D28" s="178"/>
      <c r="E28" s="178"/>
      <c r="F28" s="179"/>
      <c r="G28" s="156"/>
      <c r="H28" s="157"/>
      <c r="I28" s="149">
        <v>2067</v>
      </c>
      <c r="J28" s="150"/>
    </row>
    <row r="29" spans="1:13" ht="21" customHeight="1" thickBot="1">
      <c r="A29" s="73"/>
      <c r="B29" s="137" t="s">
        <v>46</v>
      </c>
      <c r="C29" s="153"/>
      <c r="D29" s="153"/>
      <c r="E29" s="153"/>
      <c r="F29" s="138"/>
      <c r="G29" s="96" t="s">
        <v>91</v>
      </c>
      <c r="H29" s="97"/>
      <c r="I29" s="151">
        <v>8910</v>
      </c>
      <c r="J29" s="152"/>
      <c r="M29" s="72"/>
    </row>
    <row r="30" spans="1:10" ht="16.5" thickBot="1">
      <c r="A30" s="56">
        <v>2</v>
      </c>
      <c r="B30" s="180" t="s">
        <v>51</v>
      </c>
      <c r="C30" s="181"/>
      <c r="D30" s="181"/>
      <c r="E30" s="181"/>
      <c r="F30" s="182"/>
      <c r="G30" s="154"/>
      <c r="H30" s="158"/>
      <c r="I30" s="137"/>
      <c r="J30" s="138"/>
    </row>
    <row r="31" spans="1:12" ht="18.75" customHeight="1" thickBot="1">
      <c r="A31" s="146"/>
      <c r="B31" s="78" t="s">
        <v>97</v>
      </c>
      <c r="C31" s="74"/>
      <c r="D31" s="74"/>
      <c r="E31" s="74"/>
      <c r="F31" s="81"/>
      <c r="G31" s="156"/>
      <c r="H31" s="157"/>
      <c r="I31" s="153"/>
      <c r="J31" s="138"/>
      <c r="L31" s="74"/>
    </row>
    <row r="32" spans="1:10" ht="13.5" thickBot="1">
      <c r="A32" s="146"/>
      <c r="B32" s="79" t="s">
        <v>98</v>
      </c>
      <c r="C32" s="77"/>
      <c r="D32" s="77"/>
      <c r="E32" s="77"/>
      <c r="F32" s="82"/>
      <c r="G32" s="146"/>
      <c r="H32" s="146"/>
      <c r="I32" s="137"/>
      <c r="J32" s="138"/>
    </row>
    <row r="33" spans="2:10" ht="14.25" customHeight="1">
      <c r="B33" s="80" t="s">
        <v>99</v>
      </c>
      <c r="C33" s="74"/>
      <c r="D33" s="74"/>
      <c r="E33" s="74"/>
      <c r="F33" s="74"/>
      <c r="G33" s="129" t="s">
        <v>70</v>
      </c>
      <c r="H33" s="173"/>
      <c r="I33" s="141">
        <v>1590</v>
      </c>
      <c r="J33" s="142"/>
    </row>
    <row r="34" spans="2:10" ht="15.75" customHeight="1" thickBot="1">
      <c r="B34" s="79" t="s">
        <v>100</v>
      </c>
      <c r="C34" s="74"/>
      <c r="D34" s="74"/>
      <c r="E34" s="74"/>
      <c r="F34" s="74"/>
      <c r="G34" s="174"/>
      <c r="H34" s="175"/>
      <c r="I34" s="143"/>
      <c r="J34" s="144"/>
    </row>
    <row r="35" spans="1:10" ht="16.5" thickBot="1">
      <c r="A35" s="55">
        <v>3</v>
      </c>
      <c r="B35" s="137" t="s">
        <v>53</v>
      </c>
      <c r="C35" s="153"/>
      <c r="D35" s="153"/>
      <c r="E35" s="153"/>
      <c r="F35" s="138"/>
      <c r="G35" s="137"/>
      <c r="H35" s="138"/>
      <c r="I35" s="139">
        <v>10499.999751536236</v>
      </c>
      <c r="J35" s="140"/>
    </row>
    <row r="36" spans="2:10" ht="18.75" customHeight="1" thickBot="1">
      <c r="B36" s="183" t="s">
        <v>47</v>
      </c>
      <c r="C36" s="153"/>
      <c r="D36" s="153"/>
      <c r="E36" s="153"/>
      <c r="F36" s="184"/>
      <c r="G36" s="99" t="s">
        <v>105</v>
      </c>
      <c r="H36" s="100"/>
      <c r="I36" s="139">
        <v>1500</v>
      </c>
      <c r="J36" s="140"/>
    </row>
    <row r="37" spans="1:10" ht="15" customHeight="1" thickBot="1">
      <c r="A37" s="73"/>
      <c r="B37" s="137" t="s">
        <v>48</v>
      </c>
      <c r="C37" s="153"/>
      <c r="D37" s="153"/>
      <c r="E37" s="153"/>
      <c r="F37" s="184"/>
      <c r="G37" s="145" t="s">
        <v>122</v>
      </c>
      <c r="H37" s="112"/>
      <c r="I37" s="139">
        <v>167</v>
      </c>
      <c r="J37" s="140"/>
    </row>
    <row r="38" spans="2:6" ht="12.75">
      <c r="B38" s="146"/>
      <c r="C38" s="146"/>
      <c r="D38" s="146"/>
      <c r="E38" s="146"/>
      <c r="F38" s="146"/>
    </row>
    <row r="39" spans="2:6" ht="12.75">
      <c r="B39" s="146"/>
      <c r="C39" s="146"/>
      <c r="D39" s="146"/>
      <c r="E39" s="146"/>
      <c r="F39" s="146"/>
    </row>
    <row r="40" spans="2:6" ht="12.75">
      <c r="B40" s="146"/>
      <c r="C40" s="146"/>
      <c r="D40" s="146"/>
      <c r="E40" s="146"/>
      <c r="F40" s="146"/>
    </row>
    <row r="41" spans="2:6" ht="12.75">
      <c r="B41" s="146"/>
      <c r="C41" s="146"/>
      <c r="D41" s="146"/>
      <c r="E41" s="146"/>
      <c r="F41" s="146"/>
    </row>
  </sheetData>
  <sheetProtection/>
  <mergeCells count="89">
    <mergeCell ref="A4:J4"/>
    <mergeCell ref="B9:F9"/>
    <mergeCell ref="G9:H9"/>
    <mergeCell ref="I9:J9"/>
    <mergeCell ref="B10:F10"/>
    <mergeCell ref="B11:F11"/>
    <mergeCell ref="I11:J11"/>
    <mergeCell ref="I10:J10"/>
    <mergeCell ref="G10:H10"/>
    <mergeCell ref="A5:I5"/>
    <mergeCell ref="B12:F12"/>
    <mergeCell ref="B13:F13"/>
    <mergeCell ref="B14:F14"/>
    <mergeCell ref="B15:F15"/>
    <mergeCell ref="G11:H11"/>
    <mergeCell ref="G14:H14"/>
    <mergeCell ref="G12:H12"/>
    <mergeCell ref="I12:J12"/>
    <mergeCell ref="G13:H13"/>
    <mergeCell ref="I13:J13"/>
    <mergeCell ref="I14:J14"/>
    <mergeCell ref="G15:H15"/>
    <mergeCell ref="I15:J15"/>
    <mergeCell ref="B16:F16"/>
    <mergeCell ref="G16:H16"/>
    <mergeCell ref="I16:J16"/>
    <mergeCell ref="G17:H17"/>
    <mergeCell ref="I17:J17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35:F35"/>
    <mergeCell ref="B36:F36"/>
    <mergeCell ref="B37:F37"/>
    <mergeCell ref="B38:F38"/>
    <mergeCell ref="B27:F27"/>
    <mergeCell ref="B28:F28"/>
    <mergeCell ref="B29:F29"/>
    <mergeCell ref="B30:F30"/>
    <mergeCell ref="B39:F39"/>
    <mergeCell ref="B40:F40"/>
    <mergeCell ref="B41:F41"/>
    <mergeCell ref="A31:A32"/>
    <mergeCell ref="G18:H18"/>
    <mergeCell ref="G20:H20"/>
    <mergeCell ref="G19:H19"/>
    <mergeCell ref="G21:H21"/>
    <mergeCell ref="G22:H22"/>
    <mergeCell ref="G33:H34"/>
    <mergeCell ref="G23:H23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G24:H24"/>
    <mergeCell ref="G25:H25"/>
    <mergeCell ref="G26:H26"/>
    <mergeCell ref="I27:J27"/>
    <mergeCell ref="I28:J28"/>
    <mergeCell ref="I29:J29"/>
    <mergeCell ref="I30:J30"/>
    <mergeCell ref="I31:J31"/>
    <mergeCell ref="G27:H27"/>
    <mergeCell ref="G28:H28"/>
    <mergeCell ref="G29:H29"/>
    <mergeCell ref="G30:H30"/>
    <mergeCell ref="G31:H31"/>
    <mergeCell ref="A6:H6"/>
    <mergeCell ref="I32:J32"/>
    <mergeCell ref="I35:J35"/>
    <mergeCell ref="I36:J36"/>
    <mergeCell ref="I37:J37"/>
    <mergeCell ref="I33:J34"/>
    <mergeCell ref="G35:H35"/>
    <mergeCell ref="G36:H36"/>
    <mergeCell ref="G37:H37"/>
    <mergeCell ref="G32:H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2014-09-26T08:29:10Z</cp:lastPrinted>
  <dcterms:created xsi:type="dcterms:W3CDTF">1996-10-08T23:32:33Z</dcterms:created>
  <dcterms:modified xsi:type="dcterms:W3CDTF">2019-02-08T08:33:40Z</dcterms:modified>
  <cp:category/>
  <cp:version/>
  <cp:contentType/>
  <cp:contentStatus/>
</cp:coreProperties>
</file>